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0" windowWidth="19420" windowHeight="9780"/>
  </bookViews>
  <sheets>
    <sheet name="Лист2" sheetId="2" r:id="rId1"/>
  </sheets>
  <calcPr calcId="125725" concurrentCalc="0"/>
</workbook>
</file>

<file path=xl/calcChain.xml><?xml version="1.0" encoding="utf-8"?>
<calcChain xmlns="http://schemas.openxmlformats.org/spreadsheetml/2006/main">
  <c r="H11" i="2"/>
  <c r="H18"/>
  <c r="H40"/>
  <c r="H25"/>
  <c r="H43"/>
  <c r="H22"/>
  <c r="H27"/>
  <c r="H23"/>
  <c r="H30"/>
  <c r="H21"/>
  <c r="H58"/>
  <c r="H10"/>
  <c r="H66"/>
  <c r="H28"/>
  <c r="H65"/>
  <c r="H31"/>
  <c r="H17"/>
  <c r="H56"/>
  <c r="H34"/>
  <c r="H49"/>
  <c r="H62"/>
  <c r="H32"/>
  <c r="H59"/>
  <c r="H48"/>
  <c r="H19"/>
  <c r="H55"/>
  <c r="H64"/>
  <c r="H13"/>
  <c r="H16"/>
  <c r="H53"/>
  <c r="H52"/>
  <c r="H51"/>
  <c r="H50"/>
  <c r="H33"/>
  <c r="H37"/>
  <c r="H60"/>
  <c r="H39"/>
  <c r="H15"/>
  <c r="H14"/>
  <c r="H54"/>
  <c r="H61"/>
  <c r="H63"/>
  <c r="H44"/>
  <c r="H45"/>
  <c r="H12"/>
  <c r="H9"/>
  <c r="H41"/>
  <c r="H42"/>
  <c r="H26"/>
  <c r="H36"/>
  <c r="H35"/>
  <c r="H8"/>
</calcChain>
</file>

<file path=xl/sharedStrings.xml><?xml version="1.0" encoding="utf-8"?>
<sst xmlns="http://schemas.openxmlformats.org/spreadsheetml/2006/main" count="331" uniqueCount="224">
  <si>
    <t>isbn</t>
  </si>
  <si>
    <t>Автор</t>
  </si>
  <si>
    <t>Название</t>
  </si>
  <si>
    <t>Описание</t>
  </si>
  <si>
    <t>Год изд.</t>
  </si>
  <si>
    <t>Страниц</t>
  </si>
  <si>
    <t>Тип обложки</t>
  </si>
  <si>
    <t>9785986570709</t>
  </si>
  <si>
    <t>Мерфи К., Уивер К.</t>
  </si>
  <si>
    <t>Иммунобиология по Джанвэю</t>
  </si>
  <si>
    <t>2020</t>
  </si>
  <si>
    <t>Hardcover</t>
  </si>
  <si>
    <t>9785986570693</t>
  </si>
  <si>
    <t>Мелиссано Дж., Киеза</t>
  </si>
  <si>
    <t>Расслоение аорты: личные истории пациентов и достижения, спасшие им жизнь</t>
  </si>
  <si>
    <t>464</t>
  </si>
  <si>
    <t>9785986570662</t>
  </si>
  <si>
    <t>Карпантье, Адамс, Фи</t>
  </si>
  <si>
    <t>2019</t>
  </si>
  <si>
    <t>416</t>
  </si>
  <si>
    <t>9785986570679</t>
  </si>
  <si>
    <t>Карти С.Э.</t>
  </si>
  <si>
    <t>Атлас эндокринной хирургии</t>
  </si>
  <si>
    <t>336</t>
  </si>
  <si>
    <t>9785986570655</t>
  </si>
  <si>
    <t>Д. Гибб, С. Арулкума</t>
  </si>
  <si>
    <t>Основы кардиотокографии: теоретические и клинические аспекты</t>
  </si>
  <si>
    <t>9785986570648</t>
  </si>
  <si>
    <t>Отто Катерина</t>
  </si>
  <si>
    <t>Клиническая Эхокардиография. Практическое руководство</t>
  </si>
  <si>
    <t>1294</t>
  </si>
  <si>
    <t>9785986570631</t>
  </si>
  <si>
    <t>Дж. Д. Брайерли, М.К</t>
  </si>
  <si>
    <t>TNM Классификация злокачественных опухолей</t>
  </si>
  <si>
    <t>2018</t>
  </si>
  <si>
    <t>344</t>
  </si>
  <si>
    <t>9785986570624</t>
  </si>
  <si>
    <t>Г. Фуллер</t>
  </si>
  <si>
    <t>Неврологический осмотр: доступно и просто</t>
  </si>
  <si>
    <t>272</t>
  </si>
  <si>
    <t>9785986570617</t>
  </si>
  <si>
    <t>Л.Д. Аллан</t>
  </si>
  <si>
    <t>Эхокардиография плода: пр. рук-во +CD</t>
  </si>
  <si>
    <t>9785986570600</t>
  </si>
  <si>
    <t>Гайтон, Холл</t>
  </si>
  <si>
    <t>Медицинская физиология, 2-е издание</t>
  </si>
  <si>
    <t>1328</t>
  </si>
  <si>
    <t>2017</t>
  </si>
  <si>
    <t>9785986570594</t>
  </si>
  <si>
    <t>Дегтярева М.В., Горб</t>
  </si>
  <si>
    <t>200</t>
  </si>
  <si>
    <t>9785986570433</t>
  </si>
  <si>
    <t>Бенджамин Л., ред.</t>
  </si>
  <si>
    <t>Хирургия катаракты + DVD (Серия "Хирургические техники в офтальмологии")</t>
  </si>
  <si>
    <t>9785986570440</t>
  </si>
  <si>
    <t>Хамптон Ф. Р., ред.</t>
  </si>
  <si>
    <t>Рефракционная хирургия + DVD (Серия "Хирургические техники в офтальмологии")</t>
  </si>
  <si>
    <t>248</t>
  </si>
  <si>
    <t>9785986570570</t>
  </si>
  <si>
    <t>Фомичев М.В., Мельне</t>
  </si>
  <si>
    <t>Новорожденные. Терапия тяжелых инфекций</t>
  </si>
  <si>
    <t>2016</t>
  </si>
  <si>
    <t>216</t>
  </si>
  <si>
    <t>Кумар В., Аббас А.К.</t>
  </si>
  <si>
    <t>9785986570563</t>
  </si>
  <si>
    <t>Основы патологии заболеваний по Роббинсу и Котрану Том 3</t>
  </si>
  <si>
    <t>500</t>
  </si>
  <si>
    <t>9785986570532</t>
  </si>
  <si>
    <t>Основы патологии заболеваний по Роббинсу и Котрану Том 2</t>
  </si>
  <si>
    <t>616</t>
  </si>
  <si>
    <t>2015</t>
  </si>
  <si>
    <t>Браунвальд Е.</t>
  </si>
  <si>
    <t>Соботта Иоханнес</t>
  </si>
  <si>
    <t>2010</t>
  </si>
  <si>
    <t>9785986570556</t>
  </si>
  <si>
    <t>Махамбетчин М.М.</t>
  </si>
  <si>
    <t>Закрытая травма грудной клетки: проблемы диагностики.</t>
  </si>
  <si>
    <t>232</t>
  </si>
  <si>
    <t>9785986570464</t>
  </si>
  <si>
    <t>Джон А.Лонг</t>
  </si>
  <si>
    <t>Окулопластика + DVD (серия "Хирургические техники в офтальмологии")</t>
  </si>
  <si>
    <t>224</t>
  </si>
  <si>
    <t>9785986570549</t>
  </si>
  <si>
    <t>Андерсон, Д.Е. Спайс</t>
  </si>
  <si>
    <t>Хирургическая анатомия сердца по Уилкоксу</t>
  </si>
  <si>
    <t>456</t>
  </si>
  <si>
    <t>9785986570488</t>
  </si>
  <si>
    <t>Браунвальд</t>
  </si>
  <si>
    <t>Болезни сердца по Браунвальду Т.4: руководство по сердечно-сосудистой медицине.</t>
  </si>
  <si>
    <t>808</t>
  </si>
  <si>
    <t>9785986570419</t>
  </si>
  <si>
    <t>Дж. Перлман</t>
  </si>
  <si>
    <t>Неонатология: Неврология</t>
  </si>
  <si>
    <t>392</t>
  </si>
  <si>
    <t>9785986570402</t>
  </si>
  <si>
    <t xml:space="preserve">В. Оу, Ж.-П. Гиняр, </t>
  </si>
  <si>
    <t>Неонатология: Нефрология и водно-электролитный обмен</t>
  </si>
  <si>
    <t>9785986570396</t>
  </si>
  <si>
    <t>Э. Банкалари</t>
  </si>
  <si>
    <t>Неонатология: Легкие новорожденных</t>
  </si>
  <si>
    <t>672</t>
  </si>
  <si>
    <t>9785986570389</t>
  </si>
  <si>
    <t>Ч.Клайман, И. Сери</t>
  </si>
  <si>
    <t>Неонатология: Гемодинамика  и кардиология</t>
  </si>
  <si>
    <t>512</t>
  </si>
  <si>
    <t>9785986570518</t>
  </si>
  <si>
    <t>Горбунов В.М.</t>
  </si>
  <si>
    <t>Суточное мониторирование артериального давления: современные аспекты</t>
  </si>
  <si>
    <t>240</t>
  </si>
  <si>
    <t>9785986570525</t>
  </si>
  <si>
    <t>Основы патологии заболеваний по Роббинсу и Котрану Том 1</t>
  </si>
  <si>
    <t>624</t>
  </si>
  <si>
    <t>9785986570471</t>
  </si>
  <si>
    <t>Джона Д. Ферриса, Пи</t>
  </si>
  <si>
    <t>Хирургия косоглазия + DVD (серия "Хирургические техники в офтальмологии")</t>
  </si>
  <si>
    <t>2014</t>
  </si>
  <si>
    <t>9785986570501</t>
  </si>
  <si>
    <t>Власюк В.В.</t>
  </si>
  <si>
    <t>Патология головного мозга у новорожденных и детей раннего возраста</t>
  </si>
  <si>
    <t>288</t>
  </si>
  <si>
    <t>9785986570358</t>
  </si>
  <si>
    <t>Кутин Александр Алек</t>
  </si>
  <si>
    <t>Хирургия стопы и голени: практическое руководство</t>
  </si>
  <si>
    <t>2013</t>
  </si>
  <si>
    <t>364</t>
  </si>
  <si>
    <t>9785986570365</t>
  </si>
  <si>
    <t xml:space="preserve">Д. Нью; под ред. Р. </t>
  </si>
  <si>
    <t>Неонатология: Гастроэнтерология и питание</t>
  </si>
  <si>
    <t>9785986570457</t>
  </si>
  <si>
    <t>Абдхиш Р. Бхавсара</t>
  </si>
  <si>
    <t>Витреоретинальная хирургия + DVD  (серия "Хирургические техники в офтальмологии")</t>
  </si>
  <si>
    <t>384</t>
  </si>
  <si>
    <t>9785986570341</t>
  </si>
  <si>
    <t>Болезни сердца по Браунвальду Т.3: руководство по сердечно-сосудистой медицине.</t>
  </si>
  <si>
    <t>728</t>
  </si>
  <si>
    <t>9785986570426</t>
  </si>
  <si>
    <t>Т. Чен</t>
  </si>
  <si>
    <t>Хирургия глаукомы + DVD (серия "Хирургические техники в офтальмологии")</t>
  </si>
  <si>
    <t>320</t>
  </si>
  <si>
    <t>9785986570372</t>
  </si>
  <si>
    <t>Робин Олс, Мервин Ед</t>
  </si>
  <si>
    <t>Неонатология: Гематология, иммунология и инфекционные болезни (серия "Проблемы и противоречия в неон</t>
  </si>
  <si>
    <t>408</t>
  </si>
  <si>
    <t>9785986570310</t>
  </si>
  <si>
    <t>Дж. Ниебауэр</t>
  </si>
  <si>
    <t>Кардиореабилитация: практическое руководство</t>
  </si>
  <si>
    <t>2012</t>
  </si>
  <si>
    <t>328</t>
  </si>
  <si>
    <t>9785986570327</t>
  </si>
  <si>
    <t>Дж. Каттвинкеля</t>
  </si>
  <si>
    <t>Реанимация новорожденных</t>
  </si>
  <si>
    <t>9785986570303</t>
  </si>
  <si>
    <t>Клайв Пейдж</t>
  </si>
  <si>
    <t>Фармакология: клинический подход</t>
  </si>
  <si>
    <t>744</t>
  </si>
  <si>
    <t>9785986570297</t>
  </si>
  <si>
    <t>Болезни сердца по Браунвальду Т.2: руководство по сердечно-сосудистой медицине.</t>
  </si>
  <si>
    <t>526</t>
  </si>
  <si>
    <t>9785986570273</t>
  </si>
  <si>
    <t>Кански Дж.</t>
  </si>
  <si>
    <t>Офтальмология: признаки, причины, дифференциальная диагностика</t>
  </si>
  <si>
    <t>575</t>
  </si>
  <si>
    <t>9785917130590</t>
  </si>
  <si>
    <t>Sobotta. Атлас анатомии человека Т.2 - на английском, русском и латинском яз</t>
  </si>
  <si>
    <t>2011</t>
  </si>
  <si>
    <t>9785986570266</t>
  </si>
  <si>
    <t>Ф. Кун</t>
  </si>
  <si>
    <t>Травматология глазного яблока</t>
  </si>
  <si>
    <t>556</t>
  </si>
  <si>
    <t>9785986570242</t>
  </si>
  <si>
    <t>Ахмад, Сугейл</t>
  </si>
  <si>
    <t>Клинический диализ: руководство</t>
  </si>
  <si>
    <t>304</t>
  </si>
  <si>
    <t>9785986570235</t>
  </si>
  <si>
    <t>Чоплин Н.Т.</t>
  </si>
  <si>
    <t>Глаукома: иллюстрированное руководство</t>
  </si>
  <si>
    <t>372</t>
  </si>
  <si>
    <t>9785986570211</t>
  </si>
  <si>
    <t>Хофмейр, Нейлсон</t>
  </si>
  <si>
    <t>Кокрановское руководство: Беременность и роды</t>
  </si>
  <si>
    <t>410</t>
  </si>
  <si>
    <t>9785917130613</t>
  </si>
  <si>
    <t>Болезни сердца по Браунвальду Т.1: руководство по кардиоваскулярной медицине.</t>
  </si>
  <si>
    <t>9785917130620</t>
  </si>
  <si>
    <t>Томас Ф. Баскетт, Э.</t>
  </si>
  <si>
    <t>Оперативное акушерство Манро Керра</t>
  </si>
  <si>
    <t>9785917130569</t>
  </si>
  <si>
    <t>Sobotta. Атлас анатомии человека Т.1 - на английском, русском и латинском яз.</t>
  </si>
  <si>
    <t>432</t>
  </si>
  <si>
    <t>9785986570167</t>
  </si>
  <si>
    <t>К. Шефер, Х. Шпильма</t>
  </si>
  <si>
    <t>Лекарственная терапия в период беременности и лактации</t>
  </si>
  <si>
    <t>768</t>
  </si>
  <si>
    <t>9785986570204</t>
  </si>
  <si>
    <t>Эберт Г.</t>
  </si>
  <si>
    <t>Простой анализ ЭКГ</t>
  </si>
  <si>
    <t>280</t>
  </si>
  <si>
    <t>9785986570198</t>
  </si>
  <si>
    <t>Клатт Э.</t>
  </si>
  <si>
    <t>Атлас патологии Роббинса и Котрана</t>
  </si>
  <si>
    <t>531</t>
  </si>
  <si>
    <t>9785986570181</t>
  </si>
  <si>
    <t>Зиц В.Р., Зиц С.В.</t>
  </si>
  <si>
    <t>Клинико-рентгенологическая диагностика болезней органов дыхания</t>
  </si>
  <si>
    <t>2009</t>
  </si>
  <si>
    <t>147</t>
  </si>
  <si>
    <t>9785986570174</t>
  </si>
  <si>
    <t>Гутник Б., Кобрин В.</t>
  </si>
  <si>
    <t>Физиология для "ленивых" студентов</t>
  </si>
  <si>
    <t xml:space="preserve">                       </t>
  </si>
  <si>
    <t xml:space="preserve">         ООО Логосфера </t>
  </si>
  <si>
    <t xml:space="preserve">         Прайс - Лист    </t>
  </si>
  <si>
    <t xml:space="preserve">         Издательство  Логосфера(Изд)</t>
  </si>
  <si>
    <t xml:space="preserve">         Дата: 12.11.2020</t>
  </si>
  <si>
    <t>Кардиология</t>
  </si>
  <si>
    <t>Реконструктивная хирургия клапанов сердца по Карпантье: от анализа клапана до его реконструкции</t>
  </si>
  <si>
    <t>Атласы</t>
  </si>
  <si>
    <t>Медицинская визуализация</t>
  </si>
  <si>
    <t>Офтальмология</t>
  </si>
  <si>
    <t>Неонатология</t>
  </si>
  <si>
    <t>Акушерство и гинекология</t>
  </si>
  <si>
    <t>Рентгенодиагностика заболеваний легких у новор. +СD</t>
  </si>
  <si>
    <t>Цена, р.</t>
  </si>
  <si>
    <t>1184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</si>
</sst>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08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80000"/>
      <name val="Cambria"/>
      <family val="1"/>
      <charset val="204"/>
      <scheme val="major"/>
    </font>
    <font>
      <u/>
      <sz val="12"/>
      <color theme="10"/>
      <name val="Cambria"/>
      <family val="1"/>
      <charset val="204"/>
      <scheme val="major"/>
    </font>
    <font>
      <b/>
      <i/>
      <sz val="12"/>
      <color rgb="FF08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u/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8" xfId="1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0" xfId="1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12" xfId="1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1" applyNumberFormat="1" applyFont="1" applyBorder="1" applyAlignment="1" applyProtection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0" xfId="1" applyNumberFormat="1" applyFont="1" applyBorder="1" applyAlignment="1" applyProtection="1">
      <alignment horizontal="center" vertical="center"/>
    </xf>
    <xf numFmtId="0" fontId="8" fillId="0" borderId="0" xfId="0" applyFont="1"/>
    <xf numFmtId="49" fontId="8" fillId="0" borderId="1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2" fontId="8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12" xfId="1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8" xfId="1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activeCell="B10" sqref="B10"/>
    </sheetView>
  </sheetViews>
  <sheetFormatPr defaultColWidth="9.1796875" defaultRowHeight="15"/>
  <cols>
    <col min="1" max="1" width="18.453125" style="2" customWidth="1"/>
    <col min="2" max="2" width="21.26953125" style="3" customWidth="1"/>
    <col min="3" max="3" width="75.1796875" style="4" customWidth="1"/>
    <col min="4" max="4" width="9.54296875" style="2" customWidth="1"/>
    <col min="5" max="5" width="9.1796875" style="2"/>
    <col min="6" max="6" width="11" style="2" customWidth="1"/>
    <col min="7" max="7" width="15.1796875" style="2" customWidth="1"/>
    <col min="8" max="8" width="12.81640625" style="2" customWidth="1"/>
    <col min="9" max="16384" width="9.1796875" style="1"/>
  </cols>
  <sheetData>
    <row r="1" spans="1:8">
      <c r="A1" s="47" t="s">
        <v>210</v>
      </c>
      <c r="B1" s="48"/>
      <c r="C1" s="48"/>
      <c r="D1" s="48"/>
      <c r="E1" s="48"/>
      <c r="F1" s="48"/>
      <c r="G1" s="48"/>
      <c r="H1" s="48"/>
    </row>
    <row r="2" spans="1:8">
      <c r="A2" s="47" t="s">
        <v>209</v>
      </c>
      <c r="B2" s="48"/>
      <c r="C2" s="48"/>
      <c r="D2" s="48"/>
      <c r="E2" s="48"/>
      <c r="F2" s="48"/>
      <c r="G2" s="48"/>
      <c r="H2" s="48"/>
    </row>
    <row r="3" spans="1:8">
      <c r="A3" s="47" t="s">
        <v>211</v>
      </c>
      <c r="B3" s="48"/>
      <c r="C3" s="48"/>
      <c r="D3" s="48"/>
      <c r="E3" s="48"/>
      <c r="F3" s="48"/>
      <c r="G3" s="48"/>
      <c r="H3" s="48"/>
    </row>
    <row r="4" spans="1:8">
      <c r="A4" s="47" t="s">
        <v>212</v>
      </c>
      <c r="B4" s="48"/>
      <c r="C4" s="48"/>
      <c r="D4" s="48"/>
      <c r="E4" s="48"/>
      <c r="F4" s="48"/>
      <c r="G4" s="48"/>
      <c r="H4" s="48"/>
    </row>
    <row r="5" spans="1:8">
      <c r="A5" s="47" t="s">
        <v>213</v>
      </c>
      <c r="B5" s="47"/>
      <c r="C5" s="47"/>
      <c r="D5" s="47"/>
      <c r="E5" s="47"/>
      <c r="F5" s="47"/>
      <c r="G5" s="47"/>
      <c r="H5" s="47"/>
    </row>
    <row r="6" spans="1:8" ht="15.5" thickBot="1"/>
    <row r="7" spans="1:8" ht="15.5" thickBot="1">
      <c r="A7" s="5" t="s">
        <v>0</v>
      </c>
      <c r="B7" s="6" t="s">
        <v>1</v>
      </c>
      <c r="C7" s="7" t="s">
        <v>2</v>
      </c>
      <c r="D7" s="6" t="s">
        <v>222</v>
      </c>
      <c r="E7" s="6" t="s">
        <v>4</v>
      </c>
      <c r="F7" s="6" t="s">
        <v>5</v>
      </c>
      <c r="G7" s="6" t="s">
        <v>6</v>
      </c>
      <c r="H7" s="8" t="s">
        <v>3</v>
      </c>
    </row>
    <row r="8" spans="1:8" s="35" customFormat="1">
      <c r="A8" s="41" t="s">
        <v>7</v>
      </c>
      <c r="B8" s="42" t="s">
        <v>8</v>
      </c>
      <c r="C8" s="43" t="s">
        <v>9</v>
      </c>
      <c r="D8" s="44">
        <v>4990</v>
      </c>
      <c r="E8" s="45" t="s">
        <v>10</v>
      </c>
      <c r="F8" s="45" t="s">
        <v>223</v>
      </c>
      <c r="G8" s="45" t="s">
        <v>11</v>
      </c>
      <c r="H8" s="46" t="str">
        <f>HYPERLINK("https://www.logobook.ru/prod_show.php?object_uid=15126998","Описание")</f>
        <v>Описание</v>
      </c>
    </row>
    <row r="9" spans="1:8">
      <c r="A9" s="14" t="s">
        <v>31</v>
      </c>
      <c r="B9" s="15" t="s">
        <v>32</v>
      </c>
      <c r="C9" s="15" t="s">
        <v>33</v>
      </c>
      <c r="D9" s="16">
        <v>890</v>
      </c>
      <c r="E9" s="17" t="s">
        <v>34</v>
      </c>
      <c r="F9" s="17" t="s">
        <v>35</v>
      </c>
      <c r="G9" s="17" t="s">
        <v>11</v>
      </c>
      <c r="H9" s="18" t="str">
        <f>HYPERLINK("https://www.logobook.ru/prod_show.php?object_uid=14096613","Описание")</f>
        <v>Описание</v>
      </c>
    </row>
    <row r="10" spans="1:8">
      <c r="A10" s="14" t="s">
        <v>169</v>
      </c>
      <c r="B10" s="15" t="s">
        <v>170</v>
      </c>
      <c r="C10" s="15" t="s">
        <v>171</v>
      </c>
      <c r="D10" s="16">
        <v>690</v>
      </c>
      <c r="E10" s="17" t="s">
        <v>164</v>
      </c>
      <c r="F10" s="17" t="s">
        <v>172</v>
      </c>
      <c r="G10" s="17" t="s">
        <v>11</v>
      </c>
      <c r="H10" s="18" t="str">
        <f>HYPERLINK("https://www.logobook.ru/prod_show.php?object_uid=11980255","Описание")</f>
        <v>Описание</v>
      </c>
    </row>
    <row r="11" spans="1:8" s="35" customFormat="1">
      <c r="A11" s="30" t="s">
        <v>43</v>
      </c>
      <c r="B11" s="31" t="s">
        <v>44</v>
      </c>
      <c r="C11" s="31" t="s">
        <v>45</v>
      </c>
      <c r="D11" s="32">
        <v>4990</v>
      </c>
      <c r="E11" s="33" t="s">
        <v>34</v>
      </c>
      <c r="F11" s="33" t="s">
        <v>46</v>
      </c>
      <c r="G11" s="33" t="s">
        <v>11</v>
      </c>
      <c r="H11" s="34" t="str">
        <f>HYPERLINK("https://www.logobook.ru/prod_show.php?object_uid=13649389","Описание")</f>
        <v>Описание</v>
      </c>
    </row>
    <row r="12" spans="1:8">
      <c r="A12" s="14" t="s">
        <v>36</v>
      </c>
      <c r="B12" s="15" t="s">
        <v>37</v>
      </c>
      <c r="C12" s="15" t="s">
        <v>38</v>
      </c>
      <c r="D12" s="16">
        <v>990</v>
      </c>
      <c r="E12" s="17" t="s">
        <v>34</v>
      </c>
      <c r="F12" s="17" t="s">
        <v>39</v>
      </c>
      <c r="G12" s="17" t="s">
        <v>11</v>
      </c>
      <c r="H12" s="18" t="str">
        <f>HYPERLINK("https://www.logobook.ru/prod_show.php?object_uid=14096612","Описание")</f>
        <v>Описание</v>
      </c>
    </row>
    <row r="13" spans="1:8" s="35" customFormat="1">
      <c r="A13" s="30" t="s">
        <v>109</v>
      </c>
      <c r="B13" s="31" t="s">
        <v>63</v>
      </c>
      <c r="C13" s="31" t="s">
        <v>110</v>
      </c>
      <c r="D13" s="32">
        <v>2990</v>
      </c>
      <c r="E13" s="33" t="s">
        <v>70</v>
      </c>
      <c r="F13" s="33" t="s">
        <v>111</v>
      </c>
      <c r="G13" s="33" t="s">
        <v>11</v>
      </c>
      <c r="H13" s="34" t="str">
        <f>HYPERLINK("https://www.logobook.ru/prod_show.php?object_uid=12654666","Описание")</f>
        <v>Описание</v>
      </c>
    </row>
    <row r="14" spans="1:8" s="35" customFormat="1">
      <c r="A14" s="30" t="s">
        <v>67</v>
      </c>
      <c r="B14" s="31" t="s">
        <v>63</v>
      </c>
      <c r="C14" s="31" t="s">
        <v>68</v>
      </c>
      <c r="D14" s="32">
        <v>2990</v>
      </c>
      <c r="E14" s="33" t="s">
        <v>61</v>
      </c>
      <c r="F14" s="33" t="s">
        <v>69</v>
      </c>
      <c r="G14" s="33" t="s">
        <v>11</v>
      </c>
      <c r="H14" s="34" t="str">
        <f>HYPERLINK("https://www.logobook.ru/prod_show.php?object_uid=13025693","Описание")</f>
        <v>Описание</v>
      </c>
    </row>
    <row r="15" spans="1:8" s="35" customFormat="1">
      <c r="A15" s="30" t="s">
        <v>64</v>
      </c>
      <c r="B15" s="31" t="s">
        <v>63</v>
      </c>
      <c r="C15" s="31" t="s">
        <v>65</v>
      </c>
      <c r="D15" s="32">
        <v>2990</v>
      </c>
      <c r="E15" s="33" t="s">
        <v>61</v>
      </c>
      <c r="F15" s="33" t="s">
        <v>66</v>
      </c>
      <c r="G15" s="33" t="s">
        <v>11</v>
      </c>
      <c r="H15" s="34" t="str">
        <f>HYPERLINK("https://www.logobook.ru/prod_show.php?object_uid=13025694","Описание")</f>
        <v>Описание</v>
      </c>
    </row>
    <row r="16" spans="1:8">
      <c r="A16" s="14" t="s">
        <v>105</v>
      </c>
      <c r="B16" s="15" t="s">
        <v>106</v>
      </c>
      <c r="C16" s="15" t="s">
        <v>107</v>
      </c>
      <c r="D16" s="16">
        <v>590</v>
      </c>
      <c r="E16" s="17" t="s">
        <v>70</v>
      </c>
      <c r="F16" s="17" t="s">
        <v>108</v>
      </c>
      <c r="G16" s="17" t="s">
        <v>11</v>
      </c>
      <c r="H16" s="18" t="str">
        <f>HYPERLINK("https://www.logobook.ru/prod_show.php?object_uid=12674491","Описание")</f>
        <v>Описание</v>
      </c>
    </row>
    <row r="17" spans="1:8">
      <c r="A17" s="14" t="s">
        <v>151</v>
      </c>
      <c r="B17" s="15" t="s">
        <v>152</v>
      </c>
      <c r="C17" s="15" t="s">
        <v>153</v>
      </c>
      <c r="D17" s="16">
        <v>1990</v>
      </c>
      <c r="E17" s="17" t="s">
        <v>146</v>
      </c>
      <c r="F17" s="17" t="s">
        <v>154</v>
      </c>
      <c r="G17" s="17" t="s">
        <v>11</v>
      </c>
      <c r="H17" s="18" t="str">
        <f>HYPERLINK("https://www.logobook.ru/prod_show.php?object_uid=12190680","Описание")</f>
        <v>Описание</v>
      </c>
    </row>
    <row r="18" spans="1:8">
      <c r="A18" s="14" t="s">
        <v>206</v>
      </c>
      <c r="B18" s="15" t="s">
        <v>207</v>
      </c>
      <c r="C18" s="15" t="s">
        <v>208</v>
      </c>
      <c r="D18" s="16">
        <v>190</v>
      </c>
      <c r="E18" s="17" t="s">
        <v>204</v>
      </c>
      <c r="F18" s="17" t="s">
        <v>50</v>
      </c>
      <c r="G18" s="17" t="s">
        <v>11</v>
      </c>
      <c r="H18" s="18" t="str">
        <f>HYPERLINK("https://www.logobook.ru/prod_show.php?object_uid=11547534","Описание")</f>
        <v>Описание</v>
      </c>
    </row>
    <row r="19" spans="1:8" ht="15.5" thickBot="1">
      <c r="A19" s="19" t="s">
        <v>120</v>
      </c>
      <c r="B19" s="20" t="s">
        <v>121</v>
      </c>
      <c r="C19" s="20" t="s">
        <v>122</v>
      </c>
      <c r="D19" s="21">
        <v>1490</v>
      </c>
      <c r="E19" s="22" t="s">
        <v>123</v>
      </c>
      <c r="F19" s="22" t="s">
        <v>124</v>
      </c>
      <c r="G19" s="22" t="s">
        <v>11</v>
      </c>
      <c r="H19" s="23" t="str">
        <f>HYPERLINK("https://www.logobook.ru/prod_show.php?object_uid=12467660","Описание")</f>
        <v>Описание</v>
      </c>
    </row>
    <row r="20" spans="1:8" ht="15.5" thickBot="1">
      <c r="A20" s="55" t="s">
        <v>220</v>
      </c>
      <c r="B20" s="56"/>
      <c r="C20" s="56"/>
      <c r="D20" s="56"/>
      <c r="E20" s="56"/>
      <c r="F20" s="56"/>
      <c r="G20" s="56"/>
      <c r="H20" s="57"/>
    </row>
    <row r="21" spans="1:8">
      <c r="A21" s="9" t="s">
        <v>177</v>
      </c>
      <c r="B21" s="10" t="s">
        <v>178</v>
      </c>
      <c r="C21" s="10" t="s">
        <v>179</v>
      </c>
      <c r="D21" s="11">
        <v>190</v>
      </c>
      <c r="E21" s="12" t="s">
        <v>73</v>
      </c>
      <c r="F21" s="12" t="s">
        <v>180</v>
      </c>
      <c r="G21" s="12" t="s">
        <v>11</v>
      </c>
      <c r="H21" s="13" t="str">
        <f>HYPERLINK("https://www.logobook.ru/prod_show.php?object_uid=11909472","Описание")</f>
        <v>Описание</v>
      </c>
    </row>
    <row r="22" spans="1:8">
      <c r="A22" s="14" t="s">
        <v>189</v>
      </c>
      <c r="B22" s="15" t="s">
        <v>190</v>
      </c>
      <c r="C22" s="15" t="s">
        <v>191</v>
      </c>
      <c r="D22" s="16">
        <v>690</v>
      </c>
      <c r="E22" s="17" t="s">
        <v>73</v>
      </c>
      <c r="F22" s="17" t="s">
        <v>192</v>
      </c>
      <c r="G22" s="17" t="s">
        <v>11</v>
      </c>
      <c r="H22" s="18" t="str">
        <f>HYPERLINK("https://www.logobook.ru/prod_show.php?object_uid=11617785","Описание")</f>
        <v>Описание</v>
      </c>
    </row>
    <row r="23" spans="1:8" ht="15.5" thickBot="1">
      <c r="A23" s="19" t="s">
        <v>183</v>
      </c>
      <c r="B23" s="20" t="s">
        <v>184</v>
      </c>
      <c r="C23" s="20" t="s">
        <v>185</v>
      </c>
      <c r="D23" s="21">
        <v>1290</v>
      </c>
      <c r="E23" s="22" t="s">
        <v>73</v>
      </c>
      <c r="F23" s="22" t="s">
        <v>93</v>
      </c>
      <c r="G23" s="22" t="s">
        <v>11</v>
      </c>
      <c r="H23" s="23" t="str">
        <f>HYPERLINK("https://www.logobook.ru/prod_show.php?object_uid=11823539","Описание")</f>
        <v>Описание</v>
      </c>
    </row>
    <row r="24" spans="1:8" ht="15.5" thickBot="1">
      <c r="A24" s="55" t="s">
        <v>216</v>
      </c>
      <c r="B24" s="56"/>
      <c r="C24" s="56"/>
      <c r="D24" s="56"/>
      <c r="E24" s="56"/>
      <c r="F24" s="56"/>
      <c r="G24" s="56"/>
      <c r="H24" s="57"/>
    </row>
    <row r="25" spans="1:8">
      <c r="A25" s="9" t="s">
        <v>197</v>
      </c>
      <c r="B25" s="10" t="s">
        <v>198</v>
      </c>
      <c r="C25" s="10" t="s">
        <v>199</v>
      </c>
      <c r="D25" s="11">
        <v>1990</v>
      </c>
      <c r="E25" s="12" t="s">
        <v>73</v>
      </c>
      <c r="F25" s="12" t="s">
        <v>200</v>
      </c>
      <c r="G25" s="12" t="s">
        <v>11</v>
      </c>
      <c r="H25" s="13" t="str">
        <f>HYPERLINK("https://www.logobook.ru/prod_show.php?object_uid=11578386","Описание")</f>
        <v>Описание</v>
      </c>
    </row>
    <row r="26" spans="1:8">
      <c r="A26" s="14" t="s">
        <v>20</v>
      </c>
      <c r="B26" s="15" t="s">
        <v>21</v>
      </c>
      <c r="C26" s="15" t="s">
        <v>22</v>
      </c>
      <c r="D26" s="16">
        <v>2990</v>
      </c>
      <c r="E26" s="17" t="s">
        <v>18</v>
      </c>
      <c r="F26" s="17" t="s">
        <v>23</v>
      </c>
      <c r="G26" s="17" t="s">
        <v>11</v>
      </c>
      <c r="H26" s="18" t="str">
        <f>HYPERLINK("https://www.logobook.ru/prod_show.php?object_uid=14629432","Описание")</f>
        <v>Описание</v>
      </c>
    </row>
    <row r="27" spans="1:8" s="35" customFormat="1">
      <c r="A27" s="30" t="s">
        <v>186</v>
      </c>
      <c r="B27" s="31" t="s">
        <v>72</v>
      </c>
      <c r="C27" s="31" t="s">
        <v>187</v>
      </c>
      <c r="D27" s="32">
        <v>3490</v>
      </c>
      <c r="E27" s="33" t="s">
        <v>73</v>
      </c>
      <c r="F27" s="33" t="s">
        <v>188</v>
      </c>
      <c r="G27" s="33" t="s">
        <v>11</v>
      </c>
      <c r="H27" s="34" t="str">
        <f>HYPERLINK("https://www.logobook.ru/prod_show.php?object_uid=11652519","Описание")</f>
        <v>Описание</v>
      </c>
    </row>
    <row r="28" spans="1:8" s="35" customFormat="1" ht="15.5" thickBot="1">
      <c r="A28" s="36" t="s">
        <v>162</v>
      </c>
      <c r="B28" s="37" t="s">
        <v>72</v>
      </c>
      <c r="C28" s="37" t="s">
        <v>163</v>
      </c>
      <c r="D28" s="38">
        <v>3490</v>
      </c>
      <c r="E28" s="39" t="s">
        <v>164</v>
      </c>
      <c r="F28" s="39" t="s">
        <v>19</v>
      </c>
      <c r="G28" s="39" t="s">
        <v>11</v>
      </c>
      <c r="H28" s="40" t="str">
        <f>HYPERLINK("https://www.logobook.ru/prod_show.php?object_uid=12014538","Описание")</f>
        <v>Описание</v>
      </c>
    </row>
    <row r="29" spans="1:8" ht="15.5" thickBot="1">
      <c r="A29" s="52" t="s">
        <v>214</v>
      </c>
      <c r="B29" s="53"/>
      <c r="C29" s="53"/>
      <c r="D29" s="53"/>
      <c r="E29" s="53"/>
      <c r="F29" s="53"/>
      <c r="G29" s="53"/>
      <c r="H29" s="54"/>
    </row>
    <row r="30" spans="1:8">
      <c r="A30" s="9" t="s">
        <v>181</v>
      </c>
      <c r="B30" s="10" t="s">
        <v>71</v>
      </c>
      <c r="C30" s="10" t="s">
        <v>182</v>
      </c>
      <c r="D30" s="11">
        <v>1990</v>
      </c>
      <c r="E30" s="12" t="s">
        <v>164</v>
      </c>
      <c r="F30" s="12" t="s">
        <v>111</v>
      </c>
      <c r="G30" s="12" t="s">
        <v>11</v>
      </c>
      <c r="H30" s="13" t="str">
        <f>HYPERLINK("https://www.logobook.ru/prod_show.php?object_uid=11892804","Описание")</f>
        <v>Описание</v>
      </c>
    </row>
    <row r="31" spans="1:8">
      <c r="A31" s="14" t="s">
        <v>155</v>
      </c>
      <c r="B31" s="15" t="s">
        <v>87</v>
      </c>
      <c r="C31" s="15" t="s">
        <v>156</v>
      </c>
      <c r="D31" s="16">
        <v>1990</v>
      </c>
      <c r="E31" s="17" t="s">
        <v>146</v>
      </c>
      <c r="F31" s="17" t="s">
        <v>157</v>
      </c>
      <c r="G31" s="17" t="s">
        <v>11</v>
      </c>
      <c r="H31" s="18" t="str">
        <f>HYPERLINK("https://www.logobook.ru/prod_show.php?object_uid=12102676","Описание")</f>
        <v>Описание</v>
      </c>
    </row>
    <row r="32" spans="1:8">
      <c r="A32" s="14" t="s">
        <v>132</v>
      </c>
      <c r="B32" s="15" t="s">
        <v>87</v>
      </c>
      <c r="C32" s="15" t="s">
        <v>133</v>
      </c>
      <c r="D32" s="16">
        <v>1990</v>
      </c>
      <c r="E32" s="17" t="s">
        <v>123</v>
      </c>
      <c r="F32" s="17" t="s">
        <v>134</v>
      </c>
      <c r="G32" s="17" t="s">
        <v>11</v>
      </c>
      <c r="H32" s="18" t="str">
        <f>HYPERLINK("https://www.logobook.ru/prod_show.php?object_uid=12334204","Описание")</f>
        <v>Описание</v>
      </c>
    </row>
    <row r="33" spans="1:8">
      <c r="A33" s="14" t="s">
        <v>86</v>
      </c>
      <c r="B33" s="15" t="s">
        <v>87</v>
      </c>
      <c r="C33" s="15" t="s">
        <v>88</v>
      </c>
      <c r="D33" s="16">
        <v>1990</v>
      </c>
      <c r="E33" s="17" t="s">
        <v>70</v>
      </c>
      <c r="F33" s="17" t="s">
        <v>89</v>
      </c>
      <c r="G33" s="17" t="s">
        <v>11</v>
      </c>
      <c r="H33" s="18" t="str">
        <f>HYPERLINK("https://www.logobook.ru/prod_show.php?object_uid=12746898","Описание")</f>
        <v>Описание</v>
      </c>
    </row>
    <row r="34" spans="1:8">
      <c r="A34" s="14" t="s">
        <v>143</v>
      </c>
      <c r="B34" s="15" t="s">
        <v>144</v>
      </c>
      <c r="C34" s="15" t="s">
        <v>145</v>
      </c>
      <c r="D34" s="16">
        <v>990</v>
      </c>
      <c r="E34" s="17" t="s">
        <v>146</v>
      </c>
      <c r="F34" s="17" t="s">
        <v>147</v>
      </c>
      <c r="G34" s="17" t="s">
        <v>11</v>
      </c>
      <c r="H34" s="18" t="str">
        <f>HYPERLINK("https://www.logobook.ru/prod_show.php?object_uid=12206696","Описание")</f>
        <v>Описание</v>
      </c>
    </row>
    <row r="35" spans="1:8" ht="30">
      <c r="A35" s="14" t="s">
        <v>12</v>
      </c>
      <c r="B35" s="15" t="s">
        <v>13</v>
      </c>
      <c r="C35" s="24" t="s">
        <v>14</v>
      </c>
      <c r="D35" s="16">
        <v>3990</v>
      </c>
      <c r="E35" s="17" t="s">
        <v>10</v>
      </c>
      <c r="F35" s="17" t="s">
        <v>15</v>
      </c>
      <c r="G35" s="17" t="s">
        <v>11</v>
      </c>
      <c r="H35" s="18" t="str">
        <f>HYPERLINK("https://www.logobook.ru/prod_show.php?object_uid=15037998","Описание")</f>
        <v>Описание</v>
      </c>
    </row>
    <row r="36" spans="1:8" ht="30">
      <c r="A36" s="14" t="s">
        <v>16</v>
      </c>
      <c r="B36" s="15" t="s">
        <v>17</v>
      </c>
      <c r="C36" s="24" t="s">
        <v>215</v>
      </c>
      <c r="D36" s="16">
        <v>3490</v>
      </c>
      <c r="E36" s="17" t="s">
        <v>18</v>
      </c>
      <c r="F36" s="17" t="s">
        <v>19</v>
      </c>
      <c r="G36" s="17" t="s">
        <v>11</v>
      </c>
      <c r="H36" s="18" t="str">
        <f>HYPERLINK("https://www.logobook.ru/prod_show.php?object_uid=14729526","Описание")</f>
        <v>Описание</v>
      </c>
    </row>
    <row r="37" spans="1:8" ht="15.5" thickBot="1">
      <c r="A37" s="14" t="s">
        <v>82</v>
      </c>
      <c r="B37" s="15" t="s">
        <v>83</v>
      </c>
      <c r="C37" s="15" t="s">
        <v>84</v>
      </c>
      <c r="D37" s="16">
        <v>1990</v>
      </c>
      <c r="E37" s="17" t="s">
        <v>70</v>
      </c>
      <c r="F37" s="17" t="s">
        <v>85</v>
      </c>
      <c r="G37" s="17" t="s">
        <v>11</v>
      </c>
      <c r="H37" s="18" t="str">
        <f>HYPERLINK("https://www.logobook.ru/prod_show.php?object_uid=12841643","Описание")</f>
        <v>Описание</v>
      </c>
    </row>
    <row r="38" spans="1:8" ht="15.5" thickBot="1">
      <c r="A38" s="49" t="s">
        <v>217</v>
      </c>
      <c r="B38" s="50"/>
      <c r="C38" s="50"/>
      <c r="D38" s="50"/>
      <c r="E38" s="50"/>
      <c r="F38" s="50"/>
      <c r="G38" s="50"/>
      <c r="H38" s="51"/>
    </row>
    <row r="39" spans="1:8">
      <c r="A39" s="9" t="s">
        <v>74</v>
      </c>
      <c r="B39" s="10" t="s">
        <v>75</v>
      </c>
      <c r="C39" s="10" t="s">
        <v>76</v>
      </c>
      <c r="D39" s="11">
        <v>990</v>
      </c>
      <c r="E39" s="12" t="s">
        <v>61</v>
      </c>
      <c r="F39" s="12" t="s">
        <v>77</v>
      </c>
      <c r="G39" s="12" t="s">
        <v>11</v>
      </c>
      <c r="H39" s="13" t="str">
        <f>HYPERLINK("https://www.logobook.ru/prod_show.php?object_uid=12877676","Описание")</f>
        <v>Описание</v>
      </c>
    </row>
    <row r="40" spans="1:8">
      <c r="A40" s="14" t="s">
        <v>201</v>
      </c>
      <c r="B40" s="15" t="s">
        <v>202</v>
      </c>
      <c r="C40" s="15" t="s">
        <v>203</v>
      </c>
      <c r="D40" s="16">
        <v>790</v>
      </c>
      <c r="E40" s="17" t="s">
        <v>204</v>
      </c>
      <c r="F40" s="17" t="s">
        <v>205</v>
      </c>
      <c r="G40" s="17" t="s">
        <v>11</v>
      </c>
      <c r="H40" s="18" t="str">
        <f>HYPERLINK("https://www.logobook.ru/prod_show.php?object_uid=11577763","Описание")</f>
        <v>Описание</v>
      </c>
    </row>
    <row r="41" spans="1:8">
      <c r="A41" s="14" t="s">
        <v>27</v>
      </c>
      <c r="B41" s="15" t="s">
        <v>28</v>
      </c>
      <c r="C41" s="15" t="s">
        <v>29</v>
      </c>
      <c r="D41" s="16">
        <v>6990</v>
      </c>
      <c r="E41" s="17" t="s">
        <v>18</v>
      </c>
      <c r="F41" s="17" t="s">
        <v>30</v>
      </c>
      <c r="G41" s="17" t="s">
        <v>11</v>
      </c>
      <c r="H41" s="18" t="str">
        <f>HYPERLINK("https://www.logobook.ru/prod_show.php?object_uid=14254195","Описание")</f>
        <v>Описание</v>
      </c>
    </row>
    <row r="42" spans="1:8">
      <c r="A42" s="14" t="s">
        <v>24</v>
      </c>
      <c r="B42" s="15" t="s">
        <v>25</v>
      </c>
      <c r="C42" s="15" t="s">
        <v>26</v>
      </c>
      <c r="D42" s="16">
        <v>1490</v>
      </c>
      <c r="E42" s="17" t="s">
        <v>18</v>
      </c>
      <c r="F42" s="17" t="s">
        <v>23</v>
      </c>
      <c r="G42" s="17" t="s">
        <v>11</v>
      </c>
      <c r="H42" s="18" t="str">
        <f>HYPERLINK("https://www.logobook.ru/prod_show.php?object_uid=14399763","Описание")</f>
        <v>Описание</v>
      </c>
    </row>
    <row r="43" spans="1:8">
      <c r="A43" s="14" t="s">
        <v>193</v>
      </c>
      <c r="B43" s="15" t="s">
        <v>194</v>
      </c>
      <c r="C43" s="15" t="s">
        <v>195</v>
      </c>
      <c r="D43" s="16">
        <v>590</v>
      </c>
      <c r="E43" s="17" t="s">
        <v>73</v>
      </c>
      <c r="F43" s="17" t="s">
        <v>196</v>
      </c>
      <c r="G43" s="17" t="s">
        <v>11</v>
      </c>
      <c r="H43" s="18" t="str">
        <f>HYPERLINK("https://www.logobook.ru/prod_show.php?object_uid=11613596","Описание")</f>
        <v>Описание</v>
      </c>
    </row>
    <row r="44" spans="1:8">
      <c r="A44" s="14" t="s">
        <v>48</v>
      </c>
      <c r="B44" s="15" t="s">
        <v>49</v>
      </c>
      <c r="C44" s="15" t="s">
        <v>221</v>
      </c>
      <c r="D44" s="16">
        <v>990</v>
      </c>
      <c r="E44" s="17" t="s">
        <v>47</v>
      </c>
      <c r="F44" s="17" t="s">
        <v>50</v>
      </c>
      <c r="G44" s="17" t="s">
        <v>11</v>
      </c>
      <c r="H44" s="18" t="str">
        <f>HYPERLINK("https://www.logobook.ru/prod_show.php?object_uid=13347893","Описание")</f>
        <v>Описание</v>
      </c>
    </row>
    <row r="45" spans="1:8">
      <c r="A45" s="14" t="s">
        <v>40</v>
      </c>
      <c r="B45" s="15" t="s">
        <v>41</v>
      </c>
      <c r="C45" s="15" t="s">
        <v>42</v>
      </c>
      <c r="D45" s="16">
        <v>2490</v>
      </c>
      <c r="E45" s="17" t="s">
        <v>34</v>
      </c>
      <c r="F45" s="17" t="s">
        <v>35</v>
      </c>
      <c r="G45" s="17" t="s">
        <v>11</v>
      </c>
      <c r="H45" s="18" t="str">
        <f>HYPERLINK("https://www.logobook.ru/prod_show.php?object_uid=13839903","Описание")</f>
        <v>Описание</v>
      </c>
    </row>
    <row r="46" spans="1:8" ht="15.5" thickBot="1">
      <c r="A46" s="19"/>
      <c r="B46" s="20"/>
      <c r="C46" s="20"/>
      <c r="D46" s="21"/>
      <c r="E46" s="22"/>
      <c r="F46" s="22"/>
      <c r="G46" s="22"/>
      <c r="H46" s="23"/>
    </row>
    <row r="47" spans="1:8" ht="15.5" thickBot="1">
      <c r="A47" s="49" t="s">
        <v>219</v>
      </c>
      <c r="B47" s="50"/>
      <c r="C47" s="50"/>
      <c r="D47" s="50"/>
      <c r="E47" s="50"/>
      <c r="F47" s="50"/>
      <c r="G47" s="50"/>
      <c r="H47" s="51"/>
    </row>
    <row r="48" spans="1:8">
      <c r="A48" s="9" t="s">
        <v>125</v>
      </c>
      <c r="B48" s="10" t="s">
        <v>126</v>
      </c>
      <c r="C48" s="10" t="s">
        <v>127</v>
      </c>
      <c r="D48" s="11">
        <v>990</v>
      </c>
      <c r="E48" s="12" t="s">
        <v>115</v>
      </c>
      <c r="F48" s="12" t="s">
        <v>104</v>
      </c>
      <c r="G48" s="12" t="s">
        <v>11</v>
      </c>
      <c r="H48" s="13" t="str">
        <f>HYPERLINK("https://www.logobook.ru/prod_show.php?object_uid=12455904","Описание")</f>
        <v>Описание</v>
      </c>
    </row>
    <row r="49" spans="1:8">
      <c r="A49" s="14" t="s">
        <v>139</v>
      </c>
      <c r="B49" s="15" t="s">
        <v>140</v>
      </c>
      <c r="C49" s="15" t="s">
        <v>141</v>
      </c>
      <c r="D49" s="16">
        <v>990</v>
      </c>
      <c r="E49" s="17" t="s">
        <v>123</v>
      </c>
      <c r="F49" s="17" t="s">
        <v>142</v>
      </c>
      <c r="G49" s="17" t="s">
        <v>11</v>
      </c>
      <c r="H49" s="18" t="str">
        <f>HYPERLINK("https://www.logobook.ru/prod_show.php?object_uid=12331039","Описание")</f>
        <v>Описание</v>
      </c>
    </row>
    <row r="50" spans="1:8">
      <c r="A50" s="14" t="s">
        <v>90</v>
      </c>
      <c r="B50" s="15" t="s">
        <v>91</v>
      </c>
      <c r="C50" s="15" t="s">
        <v>92</v>
      </c>
      <c r="D50" s="16">
        <v>1490</v>
      </c>
      <c r="E50" s="17" t="s">
        <v>70</v>
      </c>
      <c r="F50" s="17" t="s">
        <v>93</v>
      </c>
      <c r="G50" s="17" t="s">
        <v>11</v>
      </c>
      <c r="H50" s="18" t="str">
        <f>HYPERLINK("https://www.logobook.ru/prod_show.php?object_uid=12746897","Описание")</f>
        <v>Описание</v>
      </c>
    </row>
    <row r="51" spans="1:8">
      <c r="A51" s="14" t="s">
        <v>94</v>
      </c>
      <c r="B51" s="15" t="s">
        <v>95</v>
      </c>
      <c r="C51" s="15" t="s">
        <v>96</v>
      </c>
      <c r="D51" s="16">
        <v>1490</v>
      </c>
      <c r="E51" s="17" t="s">
        <v>70</v>
      </c>
      <c r="F51" s="17" t="s">
        <v>35</v>
      </c>
      <c r="G51" s="17" t="s">
        <v>11</v>
      </c>
      <c r="H51" s="18" t="str">
        <f>HYPERLINK("https://www.logobook.ru/prod_show.php?object_uid=12746896","Описание")</f>
        <v>Описание</v>
      </c>
    </row>
    <row r="52" spans="1:8">
      <c r="A52" s="14" t="s">
        <v>97</v>
      </c>
      <c r="B52" s="15" t="s">
        <v>98</v>
      </c>
      <c r="C52" s="15" t="s">
        <v>99</v>
      </c>
      <c r="D52" s="16">
        <v>2490</v>
      </c>
      <c r="E52" s="17" t="s">
        <v>70</v>
      </c>
      <c r="F52" s="17" t="s">
        <v>100</v>
      </c>
      <c r="G52" s="17" t="s">
        <v>11</v>
      </c>
      <c r="H52" s="18" t="str">
        <f>HYPERLINK("https://www.logobook.ru/prod_show.php?object_uid=12746895","Описание")</f>
        <v>Описание</v>
      </c>
    </row>
    <row r="53" spans="1:8">
      <c r="A53" s="14" t="s">
        <v>101</v>
      </c>
      <c r="B53" s="15" t="s">
        <v>102</v>
      </c>
      <c r="C53" s="15" t="s">
        <v>103</v>
      </c>
      <c r="D53" s="16">
        <v>1990</v>
      </c>
      <c r="E53" s="17" t="s">
        <v>70</v>
      </c>
      <c r="F53" s="17" t="s">
        <v>104</v>
      </c>
      <c r="G53" s="17" t="s">
        <v>11</v>
      </c>
      <c r="H53" s="18" t="str">
        <f>HYPERLINK("https://www.logobook.ru/prod_show.php?object_uid=12746894","Описание")</f>
        <v>Описание</v>
      </c>
    </row>
    <row r="54" spans="1:8">
      <c r="A54" s="14" t="s">
        <v>58</v>
      </c>
      <c r="B54" s="15" t="s">
        <v>59</v>
      </c>
      <c r="C54" s="15" t="s">
        <v>60</v>
      </c>
      <c r="D54" s="16">
        <v>990</v>
      </c>
      <c r="E54" s="17" t="s">
        <v>61</v>
      </c>
      <c r="F54" s="17" t="s">
        <v>62</v>
      </c>
      <c r="G54" s="17" t="s">
        <v>11</v>
      </c>
      <c r="H54" s="18" t="str">
        <f>HYPERLINK("https://www.logobook.ru/prod_show.php?object_uid=13089897","Описание")</f>
        <v>Описание</v>
      </c>
    </row>
    <row r="55" spans="1:8">
      <c r="A55" s="14" t="s">
        <v>116</v>
      </c>
      <c r="B55" s="15" t="s">
        <v>117</v>
      </c>
      <c r="C55" s="15" t="s">
        <v>118</v>
      </c>
      <c r="D55" s="16">
        <v>990</v>
      </c>
      <c r="E55" s="17" t="s">
        <v>115</v>
      </c>
      <c r="F55" s="17" t="s">
        <v>119</v>
      </c>
      <c r="G55" s="17" t="s">
        <v>11</v>
      </c>
      <c r="H55" s="18" t="str">
        <f>HYPERLINK("https://www.logobook.ru/prod_show.php?object_uid=12580876","Описание")</f>
        <v>Описание</v>
      </c>
    </row>
    <row r="56" spans="1:8" ht="15.5" thickBot="1">
      <c r="A56" s="14" t="s">
        <v>148</v>
      </c>
      <c r="B56" s="15" t="s">
        <v>149</v>
      </c>
      <c r="C56" s="15" t="s">
        <v>150</v>
      </c>
      <c r="D56" s="16">
        <v>490</v>
      </c>
      <c r="E56" s="17" t="s">
        <v>146</v>
      </c>
      <c r="F56" s="17" t="s">
        <v>142</v>
      </c>
      <c r="G56" s="17" t="s">
        <v>11</v>
      </c>
      <c r="H56" s="18" t="str">
        <f>HYPERLINK("https://www.logobook.ru/prod_show.php?object_uid=12191557","Описание")</f>
        <v>Описание</v>
      </c>
    </row>
    <row r="57" spans="1:8" ht="15.5" thickBot="1">
      <c r="A57" s="52" t="s">
        <v>218</v>
      </c>
      <c r="B57" s="53"/>
      <c r="C57" s="53"/>
      <c r="D57" s="53"/>
      <c r="E57" s="53"/>
      <c r="F57" s="53"/>
      <c r="G57" s="53"/>
      <c r="H57" s="54"/>
    </row>
    <row r="58" spans="1:8">
      <c r="A58" s="9" t="s">
        <v>173</v>
      </c>
      <c r="B58" s="10" t="s">
        <v>174</v>
      </c>
      <c r="C58" s="10" t="s">
        <v>175</v>
      </c>
      <c r="D58" s="11">
        <v>2990</v>
      </c>
      <c r="E58" s="12" t="s">
        <v>164</v>
      </c>
      <c r="F58" s="12" t="s">
        <v>176</v>
      </c>
      <c r="G58" s="12" t="s">
        <v>11</v>
      </c>
      <c r="H58" s="13" t="str">
        <f>HYPERLINK("https://www.logobook.ru/prod_show.php?object_uid=11960514","Описание")</f>
        <v>Описание</v>
      </c>
    </row>
    <row r="59" spans="1:8">
      <c r="A59" s="14" t="s">
        <v>128</v>
      </c>
      <c r="B59" s="15" t="s">
        <v>129</v>
      </c>
      <c r="C59" s="15" t="s">
        <v>130</v>
      </c>
      <c r="D59" s="16">
        <v>1490</v>
      </c>
      <c r="E59" s="17" t="s">
        <v>123</v>
      </c>
      <c r="F59" s="17" t="s">
        <v>131</v>
      </c>
      <c r="G59" s="17" t="s">
        <v>11</v>
      </c>
      <c r="H59" s="18" t="str">
        <f>HYPERLINK("https://www.logobook.ru/prod_show.php?object_uid=12431139","Описание")</f>
        <v>Описание</v>
      </c>
    </row>
    <row r="60" spans="1:8">
      <c r="A60" s="14" t="s">
        <v>78</v>
      </c>
      <c r="B60" s="15" t="s">
        <v>79</v>
      </c>
      <c r="C60" s="15" t="s">
        <v>80</v>
      </c>
      <c r="D60" s="16">
        <v>1490</v>
      </c>
      <c r="E60" s="17" t="s">
        <v>70</v>
      </c>
      <c r="F60" s="17" t="s">
        <v>81</v>
      </c>
      <c r="G60" s="17" t="s">
        <v>11</v>
      </c>
      <c r="H60" s="18" t="str">
        <f>HYPERLINK("https://www.logobook.ru/prod_show.php?object_uid=12877675","Описание")</f>
        <v>Описание</v>
      </c>
    </row>
    <row r="61" spans="1:8">
      <c r="A61" s="14" t="s">
        <v>54</v>
      </c>
      <c r="B61" s="15" t="s">
        <v>55</v>
      </c>
      <c r="C61" s="15" t="s">
        <v>56</v>
      </c>
      <c r="D61" s="16">
        <v>1366</v>
      </c>
      <c r="E61" s="17" t="s">
        <v>47</v>
      </c>
      <c r="F61" s="17" t="s">
        <v>57</v>
      </c>
      <c r="G61" s="17" t="s">
        <v>11</v>
      </c>
      <c r="H61" s="18" t="str">
        <f>HYPERLINK("https://www.logobook.ru/prod_show.php?object_uid=13347890","Описание")</f>
        <v>Описание</v>
      </c>
    </row>
    <row r="62" spans="1:8">
      <c r="A62" s="14" t="s">
        <v>135</v>
      </c>
      <c r="B62" s="15" t="s">
        <v>136</v>
      </c>
      <c r="C62" s="15" t="s">
        <v>137</v>
      </c>
      <c r="D62" s="16">
        <v>1366</v>
      </c>
      <c r="E62" s="17" t="s">
        <v>123</v>
      </c>
      <c r="F62" s="17" t="s">
        <v>138</v>
      </c>
      <c r="G62" s="17" t="s">
        <v>11</v>
      </c>
      <c r="H62" s="18" t="str">
        <f>HYPERLINK("https://www.logobook.ru/prod_show.php?object_uid=12331040","Описание")</f>
        <v>Описание</v>
      </c>
    </row>
    <row r="63" spans="1:8">
      <c r="A63" s="14" t="s">
        <v>51</v>
      </c>
      <c r="B63" s="15" t="s">
        <v>52</v>
      </c>
      <c r="C63" s="15" t="s">
        <v>53</v>
      </c>
      <c r="D63" s="16">
        <v>1490</v>
      </c>
      <c r="E63" s="17" t="s">
        <v>47</v>
      </c>
      <c r="F63" s="17" t="s">
        <v>50</v>
      </c>
      <c r="G63" s="17" t="s">
        <v>11</v>
      </c>
      <c r="H63" s="18" t="str">
        <f>HYPERLINK("https://www.logobook.ru/prod_show.php?object_uid=13347891","Описание")</f>
        <v>Описание</v>
      </c>
    </row>
    <row r="64" spans="1:8">
      <c r="A64" s="14" t="s">
        <v>112</v>
      </c>
      <c r="B64" s="15" t="s">
        <v>113</v>
      </c>
      <c r="C64" s="15" t="s">
        <v>114</v>
      </c>
      <c r="D64" s="16">
        <v>1490</v>
      </c>
      <c r="E64" s="17" t="s">
        <v>115</v>
      </c>
      <c r="F64" s="17" t="s">
        <v>77</v>
      </c>
      <c r="G64" s="17" t="s">
        <v>11</v>
      </c>
      <c r="H64" s="18" t="str">
        <f>HYPERLINK("https://www.logobook.ru/prod_show.php?object_uid=12611760","Описание")</f>
        <v>Описание</v>
      </c>
    </row>
    <row r="65" spans="1:8">
      <c r="A65" s="14" t="s">
        <v>158</v>
      </c>
      <c r="B65" s="15" t="s">
        <v>159</v>
      </c>
      <c r="C65" s="15" t="s">
        <v>160</v>
      </c>
      <c r="D65" s="16">
        <v>2490</v>
      </c>
      <c r="E65" s="17" t="s">
        <v>146</v>
      </c>
      <c r="F65" s="17" t="s">
        <v>161</v>
      </c>
      <c r="G65" s="17" t="s">
        <v>11</v>
      </c>
      <c r="H65" s="18" t="str">
        <f>HYPERLINK("https://www.logobook.ru/prod_show.php?object_uid=12020678","Описание")</f>
        <v>Описание</v>
      </c>
    </row>
    <row r="66" spans="1:8" ht="15.5" thickBot="1">
      <c r="A66" s="25" t="s">
        <v>165</v>
      </c>
      <c r="B66" s="26" t="s">
        <v>166</v>
      </c>
      <c r="C66" s="26" t="s">
        <v>167</v>
      </c>
      <c r="D66" s="27">
        <v>1490</v>
      </c>
      <c r="E66" s="28" t="s">
        <v>164</v>
      </c>
      <c r="F66" s="28" t="s">
        <v>168</v>
      </c>
      <c r="G66" s="28" t="s">
        <v>11</v>
      </c>
      <c r="H66" s="29" t="str">
        <f>HYPERLINK("https://www.logobook.ru/prod_show.php?object_uid=12014537","Описание")</f>
        <v>Описание</v>
      </c>
    </row>
  </sheetData>
  <mergeCells count="11">
    <mergeCell ref="A1:H1"/>
    <mergeCell ref="A2:H2"/>
    <mergeCell ref="A3:H3"/>
    <mergeCell ref="A38:H38"/>
    <mergeCell ref="A57:H57"/>
    <mergeCell ref="A47:H47"/>
    <mergeCell ref="A20:H20"/>
    <mergeCell ref="A29:H29"/>
    <mergeCell ref="A4:H4"/>
    <mergeCell ref="A5:H5"/>
    <mergeCell ref="A24:H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2020-11-12T11:26:18Z</dcterms:created>
  <dcterms:modified xsi:type="dcterms:W3CDTF">2021-02-03T08:44:59Z</dcterms:modified>
</cp:coreProperties>
</file>