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5" windowWidth="13260" windowHeight="72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2" i="1" l="1"/>
  <c r="M10" i="1"/>
  <c r="M8" i="1"/>
  <c r="M7" i="1"/>
  <c r="M11" i="1"/>
  <c r="M9" i="1"/>
  <c r="M6" i="1"/>
  <c r="E14" i="1" l="1"/>
  <c r="C15" i="1" l="1"/>
</calcChain>
</file>

<file path=xl/sharedStrings.xml><?xml version="1.0" encoding="utf-8"?>
<sst xmlns="http://schemas.openxmlformats.org/spreadsheetml/2006/main" count="32" uniqueCount="25">
  <si>
    <t>ФИО пациента:</t>
  </si>
  <si>
    <t>Параметры</t>
  </si>
  <si>
    <t>Билирубин, mg / dL</t>
  </si>
  <si>
    <t>Баллы</t>
  </si>
  <si>
    <t>Шкала комы Глазго…</t>
  </si>
  <si>
    <t>Креатинин, mg/dL</t>
  </si>
  <si>
    <t>Среднее АД, mm Hg</t>
  </si>
  <si>
    <t>Гормоны</t>
  </si>
  <si>
    <t>Описание</t>
  </si>
  <si>
    <t>Добутамин (любое к-во)</t>
  </si>
  <si>
    <t>Итого баллов:</t>
  </si>
  <si>
    <t>Тромбоциты, х10^3  / μL</t>
  </si>
  <si>
    <r>
      <t>PaO</t>
    </r>
    <r>
      <rPr>
        <b/>
        <sz val="8"/>
        <color theme="1"/>
        <rFont val="Calibri"/>
        <family val="2"/>
        <charset val="204"/>
        <scheme val="minor"/>
      </rPr>
      <t>2</t>
    </r>
    <r>
      <rPr>
        <b/>
        <sz val="11"/>
        <color theme="1"/>
        <rFont val="Calibri"/>
        <family val="2"/>
        <charset val="204"/>
        <scheme val="minor"/>
      </rPr>
      <t>/FlO</t>
    </r>
    <r>
      <rPr>
        <b/>
        <sz val="8"/>
        <color theme="1"/>
        <rFont val="Calibri"/>
        <family val="2"/>
        <charset val="204"/>
        <scheme val="minor"/>
      </rPr>
      <t>2</t>
    </r>
  </si>
  <si>
    <t>Оценка тяжести сепсиа по шкале SOFA</t>
  </si>
  <si>
    <t>Очаг инфекции</t>
  </si>
  <si>
    <t>ЛОР органы</t>
  </si>
  <si>
    <t>Органы грудной клетки</t>
  </si>
  <si>
    <t>Брюшная полость</t>
  </si>
  <si>
    <t>Ангиосепсис</t>
  </si>
  <si>
    <t>Почки</t>
  </si>
  <si>
    <t>ЦНС</t>
  </si>
  <si>
    <t>Кожа и мягкие ткани</t>
  </si>
  <si>
    <t>Матка</t>
  </si>
  <si>
    <t>Ответ не выбран</t>
  </si>
  <si>
    <t>Вывод по SOFA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</si>
</sst>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5" xfId="0" applyBorder="1"/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Fill="1"/>
    <xf numFmtId="0" fontId="2" fillId="2" borderId="1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32" xfId="0" applyBorder="1" applyAlignment="1">
      <alignment horizontal="center"/>
    </xf>
    <xf numFmtId="0" fontId="0" fillId="0" borderId="25" xfId="0" applyFill="1" applyBorder="1" applyAlignment="1"/>
    <xf numFmtId="0" fontId="2" fillId="2" borderId="17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7" xfId="0" applyFill="1" applyBorder="1" applyAlignment="1"/>
    <xf numFmtId="0" fontId="0" fillId="0" borderId="19" xfId="0" applyFill="1" applyBorder="1" applyAlignment="1"/>
    <xf numFmtId="0" fontId="0" fillId="0" borderId="0" xfId="0" applyFill="1" applyBorder="1"/>
    <xf numFmtId="0" fontId="2" fillId="2" borderId="28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zoomScale="85" zoomScaleNormal="85" workbookViewId="0">
      <selection activeCell="H4" sqref="H4"/>
    </sheetView>
  </sheetViews>
  <sheetFormatPr defaultRowHeight="15" x14ac:dyDescent="0.25"/>
  <cols>
    <col min="3" max="3" width="9.42578125" customWidth="1"/>
    <col min="4" max="4" width="12.7109375" customWidth="1"/>
    <col min="5" max="5" width="8" customWidth="1"/>
    <col min="6" max="6" width="15.42578125" customWidth="1"/>
    <col min="7" max="7" width="14.85546875" customWidth="1"/>
    <col min="8" max="8" width="16.28515625" customWidth="1"/>
    <col min="9" max="9" width="17.5703125" customWidth="1"/>
    <col min="10" max="10" width="17" customWidth="1"/>
    <col min="11" max="11" width="17.28515625" customWidth="1"/>
    <col min="21" max="21" width="8.85546875" customWidth="1"/>
    <col min="22" max="22" width="11.140625" customWidth="1"/>
    <col min="23" max="23" width="7.85546875" customWidth="1"/>
  </cols>
  <sheetData>
    <row r="1" spans="1:13" ht="22.5" customHeight="1" thickTop="1" thickBot="1" x14ac:dyDescent="0.3">
      <c r="A1" s="17" t="s">
        <v>13</v>
      </c>
      <c r="B1" s="18"/>
      <c r="C1" s="18"/>
      <c r="D1" s="18"/>
      <c r="E1" s="18"/>
      <c r="F1" s="16"/>
      <c r="G1" s="19" t="s">
        <v>14</v>
      </c>
      <c r="H1" s="20"/>
      <c r="I1" s="6"/>
    </row>
    <row r="2" spans="1:13" ht="27" customHeight="1" thickTop="1" thickBot="1" x14ac:dyDescent="0.3">
      <c r="A2" s="43"/>
      <c r="B2" s="43"/>
      <c r="C2" s="43"/>
      <c r="D2" s="43"/>
      <c r="E2" s="43"/>
      <c r="G2" s="36" t="s">
        <v>15</v>
      </c>
      <c r="H2" s="53" t="s">
        <v>23</v>
      </c>
      <c r="I2" s="6"/>
    </row>
    <row r="3" spans="1:13" ht="23.25" customHeight="1" thickTop="1" thickBot="1" x14ac:dyDescent="0.3">
      <c r="A3" s="11" t="s">
        <v>0</v>
      </c>
      <c r="B3" s="12"/>
      <c r="C3" s="15"/>
      <c r="D3" s="3"/>
      <c r="E3" s="4"/>
      <c r="F3" s="13"/>
      <c r="G3" s="36" t="s">
        <v>16</v>
      </c>
      <c r="H3" s="53" t="s">
        <v>23</v>
      </c>
      <c r="I3" s="6"/>
    </row>
    <row r="4" spans="1:13" ht="25.5" customHeight="1" thickTop="1" thickBot="1" x14ac:dyDescent="0.3">
      <c r="A4" s="10"/>
      <c r="B4" s="10"/>
      <c r="C4" s="10"/>
      <c r="D4" s="10"/>
      <c r="E4" s="10"/>
      <c r="F4" s="13"/>
      <c r="G4" s="37" t="s">
        <v>17</v>
      </c>
      <c r="H4" s="53" t="s">
        <v>23</v>
      </c>
      <c r="I4" s="6"/>
    </row>
    <row r="5" spans="1:13" ht="29.25" customHeight="1" thickTop="1" thickBot="1" x14ac:dyDescent="0.3">
      <c r="A5" s="19" t="s">
        <v>1</v>
      </c>
      <c r="B5" s="20"/>
      <c r="C5" s="21"/>
      <c r="D5" s="19" t="s">
        <v>8</v>
      </c>
      <c r="E5" s="21"/>
      <c r="G5" s="36" t="s">
        <v>18</v>
      </c>
      <c r="H5" s="53" t="s">
        <v>23</v>
      </c>
      <c r="I5" s="6"/>
      <c r="M5" s="40" t="s">
        <v>3</v>
      </c>
    </row>
    <row r="6" spans="1:13" ht="26.25" customHeight="1" thickTop="1" thickBot="1" x14ac:dyDescent="0.3">
      <c r="A6" s="22" t="s">
        <v>12</v>
      </c>
      <c r="B6" s="23"/>
      <c r="C6" s="24"/>
      <c r="D6" s="34">
        <v>500</v>
      </c>
      <c r="E6" s="35"/>
      <c r="G6" s="36" t="s">
        <v>19</v>
      </c>
      <c r="H6" s="53" t="s">
        <v>23</v>
      </c>
      <c r="I6" s="6"/>
      <c r="M6" s="41">
        <f>IF(D6&gt;=400,0,IF(AND(D6&lt;400,D6&gt;300),1,IF(AND(D6&lt;=300,D6&gt;200),2,IF(AND(D6&lt;=200,D6&gt;100),3,4))))</f>
        <v>0</v>
      </c>
    </row>
    <row r="7" spans="1:13" ht="32.25" customHeight="1" thickTop="1" thickBot="1" x14ac:dyDescent="0.3">
      <c r="A7" s="25" t="s">
        <v>11</v>
      </c>
      <c r="B7" s="26"/>
      <c r="C7" s="27"/>
      <c r="D7" s="7">
        <v>151</v>
      </c>
      <c r="E7" s="8"/>
      <c r="G7" s="38" t="s">
        <v>20</v>
      </c>
      <c r="H7" s="9" t="s">
        <v>23</v>
      </c>
      <c r="M7" s="41">
        <f>IF(D7&gt;=150,0,IF(AND(D7&lt;150,D7&gt;=100),1,IF(AND(D7&lt;100,D7&gt;=50),2,IF(AND(D7&lt;50,D7&gt;20),3,4))))</f>
        <v>0</v>
      </c>
    </row>
    <row r="8" spans="1:13" ht="28.5" customHeight="1" thickTop="1" thickBot="1" x14ac:dyDescent="0.3">
      <c r="A8" s="28" t="s">
        <v>2</v>
      </c>
      <c r="B8" s="29"/>
      <c r="C8" s="30"/>
      <c r="D8" s="7">
        <v>0</v>
      </c>
      <c r="E8" s="8"/>
      <c r="G8" s="39" t="s">
        <v>21</v>
      </c>
      <c r="H8" s="53" t="s">
        <v>23</v>
      </c>
      <c r="I8" s="6"/>
      <c r="M8" s="41">
        <f>IF(D8&lt;=1.2,0,IF(AND(D8&gt;1.2,D8&lt;2),1,IF(AND(D8&gt;=2,D8&lt;6),2,IF(AND(D8&gt;=6,D8&lt;=11.9),3,4))))</f>
        <v>0</v>
      </c>
    </row>
    <row r="9" spans="1:13" ht="30" customHeight="1" thickTop="1" thickBot="1" x14ac:dyDescent="0.3">
      <c r="A9" s="25" t="s">
        <v>4</v>
      </c>
      <c r="B9" s="26"/>
      <c r="C9" s="27"/>
      <c r="D9" s="7">
        <v>15</v>
      </c>
      <c r="E9" s="8"/>
      <c r="G9" s="36" t="s">
        <v>22</v>
      </c>
      <c r="H9" s="53" t="s">
        <v>23</v>
      </c>
      <c r="I9" s="6"/>
      <c r="M9" s="41">
        <f>IF(D9&gt;=15,0,IF(AND(D9&lt;=14,D9&gt;=13),1,IF(AND(D9&lt;=12,D9&gt;=10),2,IF(AND(D9&lt;=9,D9&gt;=6),3,4))))</f>
        <v>0</v>
      </c>
    </row>
    <row r="10" spans="1:13" ht="29.25" customHeight="1" thickTop="1" thickBot="1" x14ac:dyDescent="0.3">
      <c r="A10" s="31" t="s">
        <v>5</v>
      </c>
      <c r="B10" s="32"/>
      <c r="C10" s="33"/>
      <c r="D10" s="7">
        <v>0</v>
      </c>
      <c r="E10" s="8"/>
      <c r="G10" s="42"/>
      <c r="M10" s="41">
        <f>IF(D10&lt;=1.2,0,IF(AND(D10&gt;1.2,D10&lt;2),1,IF(AND(D10&gt;=2,D10&lt;3.5),2,IF(AND(D10&gt;=3.5,D10&lt;=4.9),3,4))))</f>
        <v>0</v>
      </c>
    </row>
    <row r="11" spans="1:13" ht="30" customHeight="1" thickTop="1" thickBot="1" x14ac:dyDescent="0.3">
      <c r="A11" s="31" t="s">
        <v>6</v>
      </c>
      <c r="B11" s="32"/>
      <c r="C11" s="33"/>
      <c r="D11" s="7">
        <v>70</v>
      </c>
      <c r="E11" s="8"/>
      <c r="G11" s="14"/>
      <c r="M11" s="41">
        <f>IF(D11&gt;=70,0,1)</f>
        <v>0</v>
      </c>
    </row>
    <row r="12" spans="1:13" ht="30" customHeight="1" thickTop="1" thickBot="1" x14ac:dyDescent="0.3">
      <c r="A12" s="31" t="s">
        <v>7</v>
      </c>
      <c r="B12" s="32"/>
      <c r="C12" s="33"/>
      <c r="D12" s="7" t="s">
        <v>9</v>
      </c>
      <c r="E12" s="8"/>
      <c r="G12" s="14"/>
      <c r="M12" s="41">
        <f>IF(OR(D12="Допамин &lt;5", D12="Добутамин (любое к-во)"),2,IF(OR(D12="Допамин 5.1-15", D12="Эпинефрин &lt;=0.1", D12="Норэпинефрин &lt;=0.1"),3,IF(D12="Пропустить (Если САД&lt;70)",0,4)))</f>
        <v>2</v>
      </c>
    </row>
    <row r="13" spans="1:13" ht="16.5" thickTop="1" thickBot="1" x14ac:dyDescent="0.3">
      <c r="A13" s="42"/>
      <c r="B13" s="42"/>
      <c r="C13" s="42"/>
      <c r="D13" s="10"/>
      <c r="E13" s="44"/>
      <c r="G13" s="14"/>
    </row>
    <row r="14" spans="1:13" ht="16.5" thickTop="1" thickBot="1" x14ac:dyDescent="0.3">
      <c r="A14" s="45" t="s">
        <v>10</v>
      </c>
      <c r="B14" s="46"/>
      <c r="C14" s="46"/>
      <c r="D14" s="49"/>
      <c r="E14" s="5">
        <f>SUM(M6:M12)</f>
        <v>2</v>
      </c>
      <c r="G14" s="14"/>
    </row>
    <row r="15" spans="1:13" ht="15.75" thickBot="1" x14ac:dyDescent="0.3">
      <c r="A15" s="50" t="s">
        <v>24</v>
      </c>
      <c r="B15" s="51"/>
      <c r="C15" s="52" t="str">
        <f>IF(E14&lt;2, "Признаки сепсиса на данном этапе не обнаружены", "Обнаружены признаки сепсиса")</f>
        <v>Обнаружены признаки сепсиса</v>
      </c>
      <c r="D15" s="1"/>
      <c r="E15" s="2"/>
      <c r="G15" s="14"/>
    </row>
    <row r="16" spans="1:13" ht="21" customHeight="1" x14ac:dyDescent="0.25">
      <c r="A16" s="47"/>
      <c r="B16" s="47"/>
      <c r="C16" s="48"/>
      <c r="D16" s="48"/>
      <c r="E16" s="48"/>
      <c r="G16" s="14"/>
    </row>
  </sheetData>
  <mergeCells count="25">
    <mergeCell ref="G1:H1"/>
    <mergeCell ref="A16:B16"/>
    <mergeCell ref="C16:E16"/>
    <mergeCell ref="A1:E1"/>
    <mergeCell ref="C3:E3"/>
    <mergeCell ref="D5:E5"/>
    <mergeCell ref="D6:E6"/>
    <mergeCell ref="D7:E7"/>
    <mergeCell ref="D8:E8"/>
    <mergeCell ref="D9:E9"/>
    <mergeCell ref="A14:D14"/>
    <mergeCell ref="A15:B15"/>
    <mergeCell ref="C15:E15"/>
    <mergeCell ref="D10:E10"/>
    <mergeCell ref="D12:E12"/>
    <mergeCell ref="D11:E11"/>
    <mergeCell ref="A8:C8"/>
    <mergeCell ref="A9:C9"/>
    <mergeCell ref="A10:C10"/>
    <mergeCell ref="A11:C11"/>
    <mergeCell ref="A12:C12"/>
    <mergeCell ref="A3:B3"/>
    <mergeCell ref="A5:C5"/>
    <mergeCell ref="A6:C6"/>
    <mergeCell ref="A7:C7"/>
  </mergeCells>
  <dataValidations count="3">
    <dataValidation type="list" allowBlank="1" showInputMessage="1" showErrorMessage="1" sqref="D9">
      <formula1>"1, 2, 3, 4, 5, 6, 7, 8, 9, 10, 11, 12, 13, 14, 15"</formula1>
    </dataValidation>
    <dataValidation type="list" allowBlank="1" showInputMessage="1" showErrorMessage="1" sqref="D12">
      <formula1>"Допамин &lt;5, Добутамин (любое к-во), Допамин 5.1-15, Эпинефрин &lt;=0.1, Норэпинефрин &lt;=0.1, Допамин &gt;15, Эпинефрин &gt;0.1, Норэпинефрин &gt;0.1, Пропустить (Если САД&lt;70)"</formula1>
    </dataValidation>
    <dataValidation type="list" allowBlank="1" showInputMessage="1" showErrorMessage="1" sqref="H2:H9">
      <formula1>"Ответ не выбран, +"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2019-05-07T07:50:38Z</dcterms:modified>
</cp:coreProperties>
</file>